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Mayowa\Downloads\"/>
    </mc:Choice>
  </mc:AlternateContent>
  <workbookProtection workbookAlgorithmName="SHA-512" workbookHashValue="+uNsO9R0HMgWjq+6CErSiXe4SaPu2uHW3a3GYJs6AMdKXH+4iujci7yUKtKvDGXm25uh29trOE99c/HeNLWDtQ==" workbookSaltValue="Wbg5r2Mn9lZ1yBRR8tg39g==" workbookSpinCount="100000" lockStructure="1"/>
  <bookViews>
    <workbookView xWindow="0" yWindow="0" windowWidth="20490" windowHeight="6960" activeTab="1"/>
  </bookViews>
  <sheets>
    <sheet name="Summary" sheetId="2" r:id="rId1"/>
    <sheet name="Calculate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1" i="1" s="1"/>
  <c r="C32" i="1" s="1"/>
  <c r="C20" i="1"/>
  <c r="C34" i="1" l="1"/>
  <c r="C35" i="1"/>
  <c r="H4" i="1" l="1"/>
  <c r="H12" i="1" s="1"/>
  <c r="C9" i="1"/>
  <c r="C12" i="1" s="1"/>
  <c r="C8" i="1"/>
  <c r="C10" i="1" s="1"/>
  <c r="C14" i="1" l="1"/>
  <c r="H9" i="1"/>
  <c r="H8" i="1" l="1"/>
  <c r="H10" i="1" s="1"/>
  <c r="H14" i="1" s="1"/>
  <c r="H20" i="1"/>
</calcChain>
</file>

<file path=xl/comments1.xml><?xml version="1.0" encoding="utf-8"?>
<comments xmlns="http://schemas.openxmlformats.org/spreadsheetml/2006/main">
  <authors>
    <author>Mayowa Buari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Actual Debit by Bank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Actual Debit by Bank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 xml:space="preserve">Actual Debit by Bank
</t>
        </r>
      </text>
    </comment>
  </commentList>
</comments>
</file>

<file path=xl/sharedStrings.xml><?xml version="1.0" encoding="utf-8"?>
<sst xmlns="http://schemas.openxmlformats.org/spreadsheetml/2006/main" count="44" uniqueCount="26">
  <si>
    <t>Date</t>
  </si>
  <si>
    <t>Face Value</t>
  </si>
  <si>
    <t>Tenor</t>
  </si>
  <si>
    <t>Discount Rate</t>
  </si>
  <si>
    <t>Price Paid</t>
  </si>
  <si>
    <t>Maturity Date</t>
  </si>
  <si>
    <t>Interest</t>
  </si>
  <si>
    <t>PROVIDED BY IWILLTALK.COM</t>
  </si>
  <si>
    <t>Custodian Fee</t>
  </si>
  <si>
    <t>Transfer Fee</t>
  </si>
  <si>
    <t>Net Interest</t>
  </si>
  <si>
    <t>Bank Charges ***</t>
  </si>
  <si>
    <t>*** The Bank Charges vary and are not 100% accurate. They are slightly representative of GTB charges for amounts greater than 1 million naira</t>
  </si>
  <si>
    <t>In case you are aware of the tenor only</t>
  </si>
  <si>
    <t>In case you are aware of the maturity date</t>
  </si>
  <si>
    <t>OPTION 2</t>
  </si>
  <si>
    <t>OPTION 1</t>
  </si>
  <si>
    <t>Effective Yield</t>
  </si>
  <si>
    <t>UPDATE ONLY FIELDS IN YELLOW (To Determine The Interest Received)</t>
  </si>
  <si>
    <t>UPDATE ONLY FIELDS IN YELLOW (To Determine The Discount Rate Applied Based on interest received)</t>
  </si>
  <si>
    <t>Note: This spreadsheet assumes a custodian fee and transfer fee based on GTB Rates</t>
  </si>
  <si>
    <t>Settlement Date</t>
  </si>
  <si>
    <r>
      <t>Net Interest</t>
    </r>
    <r>
      <rPr>
        <b/>
        <sz val="8"/>
        <color theme="1"/>
        <rFont val="Calibri"/>
        <family val="2"/>
        <scheme val="minor"/>
      </rPr>
      <t xml:space="preserve"> 
(amount left in your account after the bank deducts the discounted value)</t>
    </r>
  </si>
  <si>
    <t>Estimated Charges</t>
  </si>
  <si>
    <t>Interest before Charges</t>
  </si>
  <si>
    <t>http://www.iwilltalk.com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</si>
</sst>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F800]dddd\,\ mmmm\ dd\,\ yyyy"/>
    <numFmt numFmtId="165" formatCode="0.0000%"/>
    <numFmt numFmtId="181" formatCode="_-* #,##0.000000000000000_-;\-* #,##0.000000000000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48"/>
      <color theme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43" fontId="6" fillId="0" borderId="1" xfId="1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43" fontId="6" fillId="2" borderId="1" xfId="1" applyFont="1" applyFill="1" applyBorder="1" applyProtection="1">
      <protection hidden="1"/>
    </xf>
    <xf numFmtId="43" fontId="3" fillId="2" borderId="1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15" fontId="0" fillId="0" borderId="0" xfId="0" applyNumberFormat="1" applyProtection="1">
      <protection locked="0"/>
    </xf>
    <xf numFmtId="0" fontId="3" fillId="0" borderId="1" xfId="0" applyFont="1" applyBorder="1" applyProtection="1">
      <protection locked="0"/>
    </xf>
    <xf numFmtId="4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43" fontId="3" fillId="3" borderId="1" xfId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65" fontId="3" fillId="3" borderId="1" xfId="0" applyNumberFormat="1" applyFont="1" applyFill="1" applyBorder="1" applyProtection="1">
      <protection locked="0"/>
    </xf>
    <xf numFmtId="43" fontId="6" fillId="3" borderId="1" xfId="1" applyFont="1" applyFill="1" applyBorder="1" applyProtection="1">
      <protection locked="0" hidden="1"/>
    </xf>
    <xf numFmtId="43" fontId="6" fillId="3" borderId="1" xfId="1" applyFont="1" applyFill="1" applyBorder="1" applyProtection="1">
      <protection locked="0"/>
    </xf>
    <xf numFmtId="164" fontId="6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hidden="1"/>
    </xf>
    <xf numFmtId="0" fontId="5" fillId="0" borderId="0" xfId="2" applyFont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181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5" fontId="3" fillId="2" borderId="1" xfId="0" applyNumberFormat="1" applyFont="1" applyFill="1" applyBorder="1" applyProtection="1">
      <protection hidden="1"/>
    </xf>
    <xf numFmtId="43" fontId="3" fillId="0" borderId="1" xfId="1" applyFont="1" applyFill="1" applyBorder="1" applyProtection="1">
      <protection hidden="1"/>
    </xf>
    <xf numFmtId="0" fontId="4" fillId="0" borderId="0" xfId="2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willtalk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willtalk.com/" TargetMode="External"/><Relationship Id="rId1" Type="http://schemas.openxmlformats.org/officeDocument/2006/relationships/hyperlink" Target="http://www.iwilltalk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D7:S15"/>
  <sheetViews>
    <sheetView showGridLines="0" workbookViewId="0">
      <selection activeCell="B16" sqref="B16"/>
    </sheetView>
  </sheetViews>
  <sheetFormatPr defaultRowHeight="15" x14ac:dyDescent="0.25"/>
  <sheetData>
    <row r="7" spans="4:19" x14ac:dyDescent="0.25">
      <c r="D7" s="24" t="s">
        <v>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4:19" x14ac:dyDescent="0.2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4:19" x14ac:dyDescent="0.2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4:19" x14ac:dyDescent="0.2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4:19" x14ac:dyDescent="0.25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4:19" x14ac:dyDescent="0.2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4:19" x14ac:dyDescent="0.2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4:19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4:19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</sheetData>
  <sheetProtection algorithmName="SHA-512" hashValue="iAf3akZhsEt1dHtRdzjGu3+eyYzguwgxMwP3atr8Myl5RgtgOn9fQVT53HqEWLarmhBwBQUKGKcDBvk83gkk4w==" saltValue="lkmZRZzNxYTNmSukyvI8kA==" spinCount="100000" sheet="1" objects="1" scenarios="1"/>
  <mergeCells count="1">
    <mergeCell ref="D7:S15"/>
  </mergeCells>
  <hyperlinks>
    <hyperlink ref="D7:S15" r:id="rId1" display="PROVIDED BY IWILLTAL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L37"/>
  <sheetViews>
    <sheetView tabSelected="1" topLeftCell="A7" workbookViewId="0">
      <selection activeCell="F22" sqref="F22"/>
    </sheetView>
  </sheetViews>
  <sheetFormatPr defaultRowHeight="15" x14ac:dyDescent="0.25"/>
  <cols>
    <col min="1" max="1" width="9.140625" style="5"/>
    <col min="2" max="2" width="23.42578125" style="5" customWidth="1"/>
    <col min="3" max="3" width="41.42578125" style="5" customWidth="1"/>
    <col min="4" max="4" width="13.28515625" style="5" bestFit="1" customWidth="1"/>
    <col min="5" max="5" width="9.140625" style="5"/>
    <col min="6" max="6" width="14.7109375" style="5" bestFit="1" customWidth="1"/>
    <col min="7" max="7" width="23.42578125" style="5" customWidth="1"/>
    <col min="8" max="8" width="41.42578125" style="5" customWidth="1"/>
    <col min="9" max="9" width="11.7109375" style="5" bestFit="1" customWidth="1"/>
    <col min="10" max="10" width="0" style="5" hidden="1" customWidth="1"/>
    <col min="11" max="12" width="9.5703125" style="5" bestFit="1" customWidth="1"/>
    <col min="13" max="16384" width="9.140625" style="5"/>
  </cols>
  <sheetData>
    <row r="1" spans="2:12" ht="21" x14ac:dyDescent="0.35">
      <c r="B1" s="27" t="s">
        <v>18</v>
      </c>
      <c r="C1" s="27"/>
      <c r="D1" s="27"/>
      <c r="E1" s="27"/>
      <c r="F1" s="27"/>
      <c r="G1" s="27"/>
      <c r="H1" s="27"/>
    </row>
    <row r="2" spans="2:12" x14ac:dyDescent="0.25">
      <c r="B2" s="26" t="s">
        <v>16</v>
      </c>
      <c r="C2" s="26"/>
      <c r="G2" s="26" t="s">
        <v>15</v>
      </c>
      <c r="H2" s="26"/>
    </row>
    <row r="3" spans="2:12" x14ac:dyDescent="0.25">
      <c r="B3" s="25" t="s">
        <v>13</v>
      </c>
      <c r="C3" s="25"/>
      <c r="G3" s="25" t="s">
        <v>14</v>
      </c>
      <c r="H3" s="25"/>
      <c r="J3" s="6">
        <v>42370</v>
      </c>
    </row>
    <row r="4" spans="2:12" ht="21" x14ac:dyDescent="0.35">
      <c r="B4" s="7" t="s">
        <v>0</v>
      </c>
      <c r="C4" s="16">
        <v>42737</v>
      </c>
      <c r="G4" s="7" t="s">
        <v>0</v>
      </c>
      <c r="H4" s="16">
        <f ca="1">TODAY()</f>
        <v>42789</v>
      </c>
    </row>
    <row r="5" spans="2:12" ht="21" x14ac:dyDescent="0.35">
      <c r="B5" s="7" t="s">
        <v>1</v>
      </c>
      <c r="C5" s="17">
        <v>7300000</v>
      </c>
      <c r="D5" s="8"/>
      <c r="G5" s="7" t="s">
        <v>1</v>
      </c>
      <c r="H5" s="17">
        <v>5000000</v>
      </c>
    </row>
    <row r="6" spans="2:12" ht="21" x14ac:dyDescent="0.35">
      <c r="B6" s="7" t="s">
        <v>2</v>
      </c>
      <c r="C6" s="18">
        <v>91</v>
      </c>
      <c r="G6" s="11" t="s">
        <v>5</v>
      </c>
      <c r="H6" s="22">
        <v>43078</v>
      </c>
      <c r="I6" s="8"/>
      <c r="K6" s="8"/>
    </row>
    <row r="7" spans="2:12" ht="21" x14ac:dyDescent="0.35">
      <c r="B7" s="7" t="s">
        <v>3</v>
      </c>
      <c r="C7" s="19">
        <v>0.14000000000000001</v>
      </c>
      <c r="F7" s="9"/>
      <c r="G7" s="7" t="s">
        <v>3</v>
      </c>
      <c r="H7" s="19">
        <v>0.13</v>
      </c>
      <c r="I7" s="10"/>
    </row>
    <row r="8" spans="2:12" ht="21" x14ac:dyDescent="0.35">
      <c r="B8" s="11" t="s">
        <v>4</v>
      </c>
      <c r="C8" s="1">
        <f>C5-(C5*C7*C6/365)</f>
        <v>7045200</v>
      </c>
      <c r="G8" s="11" t="s">
        <v>4</v>
      </c>
      <c r="H8" s="1">
        <f ca="1">H5-(H5*H7*H9/365)</f>
        <v>4485342.4657534249</v>
      </c>
    </row>
    <row r="9" spans="2:12" ht="21" x14ac:dyDescent="0.35">
      <c r="B9" s="11" t="s">
        <v>5</v>
      </c>
      <c r="C9" s="2">
        <f>C4+C6</f>
        <v>42828</v>
      </c>
      <c r="G9" s="7" t="s">
        <v>2</v>
      </c>
      <c r="H9" s="23">
        <f ca="1">H6-H4</f>
        <v>289</v>
      </c>
    </row>
    <row r="10" spans="2:12" ht="21" x14ac:dyDescent="0.35">
      <c r="B10" s="12" t="s">
        <v>6</v>
      </c>
      <c r="C10" s="3">
        <f>C5-C8</f>
        <v>254800</v>
      </c>
      <c r="F10" s="10"/>
      <c r="G10" s="12" t="s">
        <v>6</v>
      </c>
      <c r="H10" s="3">
        <f ca="1">H5-H8</f>
        <v>514657.53424657509</v>
      </c>
    </row>
    <row r="11" spans="2:12" ht="21" x14ac:dyDescent="0.35">
      <c r="B11" s="13" t="s">
        <v>11</v>
      </c>
      <c r="C11" s="13"/>
      <c r="G11" s="13" t="s">
        <v>11</v>
      </c>
      <c r="H11" s="13"/>
    </row>
    <row r="12" spans="2:12" ht="21" x14ac:dyDescent="0.35">
      <c r="B12" s="13" t="s">
        <v>8</v>
      </c>
      <c r="C12" s="20">
        <f>(0.1/100*1/365*(C9-C4)*C5)</f>
        <v>1820.0000000000002</v>
      </c>
      <c r="G12" s="13" t="s">
        <v>8</v>
      </c>
      <c r="H12" s="20">
        <f ca="1">(0.1/100*1/365*(H6-H4)*H5)</f>
        <v>3958.9041095890416</v>
      </c>
    </row>
    <row r="13" spans="2:12" ht="21" x14ac:dyDescent="0.35">
      <c r="B13" s="13" t="s">
        <v>9</v>
      </c>
      <c r="C13" s="21">
        <v>300</v>
      </c>
      <c r="G13" s="13" t="s">
        <v>9</v>
      </c>
      <c r="H13" s="21">
        <v>300</v>
      </c>
    </row>
    <row r="14" spans="2:12" ht="21" x14ac:dyDescent="0.35">
      <c r="B14" s="14" t="s">
        <v>10</v>
      </c>
      <c r="C14" s="4">
        <f>C10-C12-C13</f>
        <v>252680</v>
      </c>
      <c r="G14" s="14" t="s">
        <v>10</v>
      </c>
      <c r="H14" s="4">
        <f ca="1">H10-H12-H13</f>
        <v>510398.63013698603</v>
      </c>
    </row>
    <row r="15" spans="2:12" x14ac:dyDescent="0.25">
      <c r="F15" s="8"/>
    </row>
    <row r="16" spans="2:12" x14ac:dyDescent="0.25">
      <c r="F16" s="8"/>
      <c r="I16" s="8"/>
      <c r="L16" s="8"/>
    </row>
    <row r="17" spans="2:12" ht="18.75" x14ac:dyDescent="0.3">
      <c r="B17" s="15" t="s">
        <v>12</v>
      </c>
      <c r="F17" s="8"/>
      <c r="G17" s="15"/>
      <c r="I17" s="8"/>
      <c r="L17" s="8"/>
    </row>
    <row r="18" spans="2:12" x14ac:dyDescent="0.25">
      <c r="D18" s="32" t="s">
        <v>25</v>
      </c>
      <c r="L18" s="8"/>
    </row>
    <row r="20" spans="2:12" ht="21" x14ac:dyDescent="0.35">
      <c r="B20" s="14" t="s">
        <v>17</v>
      </c>
      <c r="C20" s="4">
        <f>(C7/(1-(C7*C6/365)))*100</f>
        <v>14.506330551297339</v>
      </c>
      <c r="G20" s="14" t="s">
        <v>17</v>
      </c>
      <c r="H20" s="4">
        <f ca="1">(H7/(1-(H7*H9/365)))*100</f>
        <v>14.491647069602664</v>
      </c>
    </row>
    <row r="22" spans="2:12" x14ac:dyDescent="0.25">
      <c r="C22" s="28"/>
      <c r="K22" s="8"/>
    </row>
    <row r="25" spans="2:12" ht="21" x14ac:dyDescent="0.35">
      <c r="B25" s="27" t="s">
        <v>19</v>
      </c>
      <c r="C25" s="27"/>
      <c r="D25" s="27"/>
      <c r="E25" s="27"/>
      <c r="F25" s="27"/>
      <c r="G25" s="27"/>
      <c r="H25" s="27"/>
    </row>
    <row r="26" spans="2:12" x14ac:dyDescent="0.25">
      <c r="B26" s="5" t="s">
        <v>20</v>
      </c>
    </row>
    <row r="28" spans="2:12" ht="21" x14ac:dyDescent="0.35">
      <c r="B28" s="7" t="s">
        <v>21</v>
      </c>
      <c r="C28" s="16">
        <v>42782</v>
      </c>
    </row>
    <row r="29" spans="2:12" ht="21" x14ac:dyDescent="0.35">
      <c r="B29" s="7" t="s">
        <v>1</v>
      </c>
      <c r="C29" s="17">
        <v>2000000</v>
      </c>
    </row>
    <row r="30" spans="2:12" ht="57" x14ac:dyDescent="0.35">
      <c r="B30" s="29" t="s">
        <v>22</v>
      </c>
      <c r="C30" s="17">
        <v>359014</v>
      </c>
      <c r="F30" s="8"/>
    </row>
    <row r="31" spans="2:12" ht="42" x14ac:dyDescent="0.35">
      <c r="B31" s="29" t="s">
        <v>23</v>
      </c>
      <c r="C31" s="31">
        <f>300+((0.1/100*1/365*(C36-C28)*C29))</f>
        <v>2294.5205479452061</v>
      </c>
    </row>
    <row r="32" spans="2:12" ht="42" x14ac:dyDescent="0.35">
      <c r="B32" s="29" t="s">
        <v>24</v>
      </c>
      <c r="C32" s="31">
        <f>C31+C30</f>
        <v>361308.52054794523</v>
      </c>
    </row>
    <row r="33" spans="2:4" ht="21" x14ac:dyDescent="0.35">
      <c r="B33" s="7" t="s">
        <v>2</v>
      </c>
      <c r="C33" s="18">
        <v>364</v>
      </c>
    </row>
    <row r="34" spans="2:4" ht="21" x14ac:dyDescent="0.35">
      <c r="B34" s="14" t="s">
        <v>3</v>
      </c>
      <c r="C34" s="30">
        <f>(C32*365)/(C33*C29)</f>
        <v>0.18115056318681322</v>
      </c>
    </row>
    <row r="35" spans="2:4" ht="21" x14ac:dyDescent="0.35">
      <c r="B35" s="11" t="s">
        <v>4</v>
      </c>
      <c r="C35" s="1">
        <f>C29-C32</f>
        <v>1638691.4794520547</v>
      </c>
    </row>
    <row r="36" spans="2:4" ht="21" x14ac:dyDescent="0.35">
      <c r="B36" s="11" t="s">
        <v>5</v>
      </c>
      <c r="C36" s="2">
        <f>C28+C33</f>
        <v>43146</v>
      </c>
    </row>
    <row r="37" spans="2:4" x14ac:dyDescent="0.25">
      <c r="D37" s="32" t="s">
        <v>25</v>
      </c>
    </row>
  </sheetData>
  <sheetProtection algorithmName="SHA-512" hashValue="FU2IIDdqLGbmMIcASN4bBmx7xYumGjdTU9w1mjqpG6XOCXTG9EEEXmQXgsfywQD3drP4VYrHzV4/ITUZfq7Spw==" saltValue="qWorilRXEfdQ50NjmUEuaA==" spinCount="100000" sheet="1" objects="1" scenarios="1" formatCells="0" formatColumns="0" formatRows="0"/>
  <mergeCells count="6">
    <mergeCell ref="B25:H25"/>
    <mergeCell ref="B3:C3"/>
    <mergeCell ref="G3:H3"/>
    <mergeCell ref="G2:H2"/>
    <mergeCell ref="B2:C2"/>
    <mergeCell ref="B1:H1"/>
  </mergeCells>
  <hyperlinks>
    <hyperlink ref="D18" r:id="rId1"/>
    <hyperlink ref="D37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Calculate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iwilltalk.com</dc:creator>
  <cp:lastModifiedBy>Mayowa Buari</cp:lastModifiedBy>
  <dcterms:created xsi:type="dcterms:W3CDTF">2015-10-10T11:42:33Z</dcterms:created>
  <dcterms:modified xsi:type="dcterms:W3CDTF">2017-02-23T18:26:41Z</dcterms:modified>
</cp:coreProperties>
</file>